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externalReferences>
    <externalReference r:id="rId3"/>
  </externalReferences>
  <definedNames>
    <definedName name="god">[1]Титульный!$E$23</definedName>
    <definedName name="INN">[1]Титульный!$E$13</definedName>
    <definedName name="KPP">[1]Титульный!$E$14</definedName>
    <definedName name="ORG">[1]Титульный!$E$9</definedName>
  </definedNames>
  <calcPr calcId="152511"/>
</workbook>
</file>

<file path=xl/calcChain.xml><?xml version="1.0" encoding="utf-8"?>
<calcChain xmlns="http://schemas.openxmlformats.org/spreadsheetml/2006/main">
  <c r="N81" i="2" l="1"/>
  <c r="M81" i="2"/>
  <c r="L81" i="2"/>
  <c r="K81" i="2"/>
  <c r="N80" i="2"/>
  <c r="M80" i="2"/>
  <c r="L80" i="2"/>
  <c r="K80" i="2"/>
  <c r="N79" i="2"/>
  <c r="M79" i="2"/>
  <c r="L79" i="2"/>
  <c r="K79" i="2"/>
  <c r="I65" i="2"/>
  <c r="J64" i="2"/>
  <c r="I64" i="2"/>
  <c r="K62" i="2"/>
  <c r="J62" i="2"/>
  <c r="I62" i="2"/>
  <c r="K61" i="2"/>
  <c r="J61" i="2"/>
  <c r="I61" i="2"/>
  <c r="K58" i="2"/>
  <c r="J58" i="2"/>
  <c r="I58" i="2"/>
  <c r="K56" i="2"/>
  <c r="J56" i="2"/>
  <c r="I56" i="2"/>
  <c r="K55" i="2"/>
  <c r="J55" i="2"/>
  <c r="I55" i="2"/>
  <c r="K54" i="2"/>
  <c r="J54" i="2"/>
  <c r="I54" i="2"/>
  <c r="K52" i="2"/>
  <c r="K57" i="2" s="1"/>
  <c r="J52" i="2"/>
  <c r="J57" i="2" s="1"/>
  <c r="I52" i="2"/>
  <c r="I57" i="2" s="1"/>
  <c r="K46" i="2"/>
  <c r="J46" i="2"/>
  <c r="I46" i="2"/>
  <c r="K44" i="2"/>
  <c r="J44" i="2"/>
  <c r="I44" i="2"/>
  <c r="H29" i="2"/>
  <c r="H28" i="2"/>
  <c r="H27" i="2"/>
  <c r="H26" i="2"/>
  <c r="H25" i="2"/>
  <c r="H24" i="2"/>
  <c r="H23" i="2"/>
  <c r="H22" i="2"/>
  <c r="H20" i="2"/>
  <c r="F13" i="2"/>
  <c r="F10" i="2"/>
</calcChain>
</file>

<file path=xl/sharedStrings.xml><?xml version="1.0" encoding="utf-8"?>
<sst xmlns="http://schemas.openxmlformats.org/spreadsheetml/2006/main" count="135" uniqueCount="110">
  <si>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</si>
  <si>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</si>
  <si>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       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</si>
  <si>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</si>
  <si>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</si>
  <si>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</si>
  <si>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</si>
  <si>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</si>
  <si>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</si>
  <si>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</si>
  <si>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</si>
  <si>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</si>
  <si>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</si>
  <si>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</si>
  <si>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</si>
  <si>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</si>
  <si>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</si>
  <si>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</si>
  <si>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</si>
  <si>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
на базовый
период *</t>
  </si>
  <si>
    <t>Предложения
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</si>
  <si>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</si>
  <si>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</si>
  <si>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1.1</t>
  </si>
  <si>
    <t>Выручка</t>
  </si>
  <si>
    <t>тыс.руб.</t>
  </si>
  <si>
    <t>1.2</t>
  </si>
  <si>
    <t>Прибыль (убыток) от продаж</t>
  </si>
  <si>
    <t>1.3</t>
  </si>
  <si>
    <t>EBITDA (прибыль до процентов, налогов и амортизации)</t>
  </si>
  <si>
    <t>1.4</t>
  </si>
  <si>
    <t>Чистая прибыль (убыток)</t>
  </si>
  <si>
    <t>2</t>
  </si>
  <si>
    <t>Показатели рентабельности организации</t>
  </si>
  <si>
    <t>2.1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</si>
  <si>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</si>
  <si>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%</t>
  </si>
  <si>
    <t>3</t>
  </si>
  <si>
    <t>Показатели регулируемых видов деятельности организации</t>
  </si>
  <si>
    <t>3.1</t>
  </si>
  <si>
    <t>Заявленная мощность &lt;***&gt;</t>
  </si>
  <si>
    <t>МВт</t>
  </si>
  <si>
    <t>3.2</t>
  </si>
  <si>
    <t>Объем полезного отпуска электроэнергии - Всего &lt;***&gt;</t>
  </si>
  <si>
    <t>тыс.кВт*ч</t>
  </si>
  <si>
    <t>3.3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</si>
  <si>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</si>
  <si>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</si>
  <si>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3.4</t>
  </si>
  <si>
    <t>Уровень потерь электрической энергии &lt;***&gt;</t>
  </si>
  <si>
    <t>3.5</t>
  </si>
  <si>
    <t>Реквизиты программы энергоэффективности (кем утверждена, дата утверждения, номер приказа) &lt;***&gt;</t>
  </si>
  <si>
    <t>4</t>
  </si>
  <si>
    <t>Необходимая валовая выручка по регулируемым видам деятельности организации - Всего</t>
  </si>
  <si>
    <t>4.1</t>
  </si>
  <si>
    <t>Расходы, связанные с производством и реализацией товаров, работ и услуг &lt;**&gt;, &lt;****&gt;;
операционные (подконтрольные) расходы &lt;***&gt; - Всего</t>
  </si>
  <si>
    <t>в том числе:</t>
  </si>
  <si>
    <t>4.1.1</t>
  </si>
  <si>
    <t>оплата труда</t>
  </si>
  <si>
    <t>4.1.2</t>
  </si>
  <si>
    <t>ремонт основных фондов</t>
  </si>
  <si>
    <t>4.1.3</t>
  </si>
  <si>
    <t>материальные затраты</t>
  </si>
  <si>
    <t>4.2</t>
  </si>
  <si>
    <t>Расходы, за исключением указанных в позиции 4.1 &lt;**&gt;, &lt;****&gt;;неподконтрольные расходы &lt;***&gt; - Всего &lt;***&gt;</t>
  </si>
  <si>
    <t>4.3</t>
  </si>
  <si>
    <t>Выпадающие, излишние доходы (расходы) прошлых лет</t>
  </si>
  <si>
    <t>4.4</t>
  </si>
  <si>
    <t>Инвестиции, осуществляемые за счет тарифных источников</t>
  </si>
  <si>
    <t>4.4.1</t>
  </si>
  <si>
    <t>Реквизиты инвестиционной программы (кем утверждена, дата утверждения, номер приказа)</t>
  </si>
  <si>
    <t>0</t>
  </si>
  <si>
    <t>приказ Мин тариф регулир Пермского края №46-01-06-14 от 08.10.2021г.</t>
  </si>
  <si>
    <t>4.5</t>
  </si>
  <si>
    <t>Объем условных единиц &lt;***&gt;</t>
  </si>
  <si>
    <t>у.е.</t>
  </si>
  <si>
    <t>4.6</t>
  </si>
  <si>
    <t>Операционные (подконтрольные) расходы на условную единицу &lt;***&gt;</t>
  </si>
  <si>
    <t>тыс.руб./у.е.</t>
  </si>
  <si>
    <t>5</t>
  </si>
  <si>
    <t>Показатели численности персонала и фонда оплаты труда по регулируемым видам деятельности</t>
  </si>
  <si>
    <t>5.1</t>
  </si>
  <si>
    <t>Среднесписочная численность персонала</t>
  </si>
  <si>
    <t>человек</t>
  </si>
  <si>
    <t>5.2</t>
  </si>
  <si>
    <t>Среднемесячная заработная плата на одного работника</t>
  </si>
  <si>
    <t>тыс.руб. на человека</t>
  </si>
  <si>
    <t>5.3</t>
  </si>
  <si>
    <t>Реквизиты отраслевого тарифного соглашения (дата утверждения, срок действия)</t>
  </si>
  <si>
    <t>6</t>
  </si>
  <si>
    <t>Уставный капитал (складочный капитал, уставный фонд, вклады товарищей)</t>
  </si>
  <si>
    <t>7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</si>
  <si>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</si>
  <si>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</si>
  <si>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</si>
  <si>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</si>
  <si>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</si>
  <si>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</si>
  <si>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</si>
  <si>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</si>
  <si>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</si>
  <si>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ставка на содержание сетей</t>
  </si>
  <si>
    <t>руб./МВт в месяц</t>
  </si>
  <si>
    <t>ставка на оплату технологического расхода (потерь)</t>
  </si>
  <si>
    <t>руб./МВт·ч</t>
  </si>
  <si>
    <t>одноставочный тариф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</si>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</sst>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2D2D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" fontId="4" fillId="3" borderId="0" applyBorder="0">
      <alignment horizontal="right"/>
    </xf>
  </cellStyleXfs>
  <cellXfs count="6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horizontal="center" vertical="center"/>
    </xf>
    <xf numFmtId="0" fontId="4" fillId="0" borderId="3" xfId="3" applyFont="1" applyFill="1" applyBorder="1" applyAlignment="1" applyProtection="1">
      <alignment horizontal="center" vertical="center" wrapText="1"/>
    </xf>
    <xf numFmtId="0" fontId="4" fillId="4" borderId="5" xfId="3" applyFont="1" applyFill="1" applyBorder="1" applyAlignment="1" applyProtection="1">
      <alignment horizontal="center" vertical="center" wrapText="1"/>
    </xf>
    <xf numFmtId="0" fontId="4" fillId="4" borderId="2" xfId="3" applyFont="1" applyFill="1" applyBorder="1" applyAlignment="1" applyProtection="1">
      <alignment vertical="center" wrapText="1"/>
    </xf>
    <xf numFmtId="0" fontId="4" fillId="4" borderId="6" xfId="3" applyFont="1" applyFill="1" applyBorder="1" applyAlignment="1" applyProtection="1">
      <alignment vertical="center" wrapText="1"/>
    </xf>
    <xf numFmtId="49" fontId="0" fillId="0" borderId="7" xfId="3" applyNumberFormat="1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left" vertical="center" wrapText="1" indent="1"/>
    </xf>
    <xf numFmtId="0" fontId="0" fillId="0" borderId="7" xfId="3" applyFont="1" applyFill="1" applyBorder="1" applyAlignment="1" applyProtection="1">
      <alignment horizontal="center" vertical="center" wrapText="1"/>
    </xf>
    <xf numFmtId="4" fontId="4" fillId="2" borderId="7" xfId="3" applyNumberFormat="1" applyFont="1" applyFill="1" applyBorder="1" applyAlignment="1" applyProtection="1">
      <alignment horizontal="right" vertical="center"/>
      <protection locked="0"/>
    </xf>
    <xf numFmtId="49" fontId="0" fillId="0" borderId="3" xfId="3" applyNumberFormat="1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left" vertical="center" wrapText="1" indent="1"/>
    </xf>
    <xf numFmtId="0" fontId="4" fillId="4" borderId="2" xfId="3" applyFont="1" applyFill="1" applyBorder="1" applyAlignment="1" applyProtection="1">
      <alignment horizontal="center" vertical="center" wrapText="1"/>
    </xf>
    <xf numFmtId="10" fontId="0" fillId="2" borderId="3" xfId="4" applyNumberFormat="1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left" vertical="top" wrapText="1" indent="1"/>
    </xf>
    <xf numFmtId="4" fontId="4" fillId="2" borderId="3" xfId="5" applyNumberFormat="1" applyFont="1" applyFill="1" applyBorder="1" applyAlignment="1" applyProtection="1">
      <alignment horizontal="right" vertical="center"/>
      <protection locked="0"/>
    </xf>
    <xf numFmtId="4" fontId="0" fillId="2" borderId="3" xfId="3" applyNumberFormat="1" applyFont="1" applyFill="1" applyBorder="1" applyAlignment="1" applyProtection="1">
      <alignment horizontal="right" vertical="center"/>
      <protection locked="0"/>
    </xf>
    <xf numFmtId="4" fontId="4" fillId="2" borderId="3" xfId="3" applyNumberFormat="1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left" vertical="center" wrapText="1" indent="1"/>
    </xf>
    <xf numFmtId="0" fontId="0" fillId="0" borderId="3" xfId="0" applyFill="1" applyBorder="1" applyAlignment="1" applyProtection="1">
      <alignment horizontal="left" vertical="top" wrapText="1" indent="1"/>
    </xf>
    <xf numFmtId="49" fontId="4" fillId="2" borderId="3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3" applyFont="1" applyFill="1" applyBorder="1" applyAlignment="1" applyProtection="1">
      <alignment horizontal="left" vertical="center" wrapText="1"/>
    </xf>
    <xf numFmtId="4" fontId="4" fillId="3" borderId="3" xfId="5" applyNumberFormat="1" applyFont="1" applyFill="1" applyBorder="1" applyAlignment="1" applyProtection="1">
      <alignment horizontal="right" vertical="center"/>
    </xf>
    <xf numFmtId="49" fontId="4" fillId="0" borderId="3" xfId="3" applyNumberFormat="1" applyFont="1" applyFill="1" applyBorder="1" applyAlignment="1" applyProtection="1">
      <alignment horizontal="center" vertical="center" wrapText="1"/>
    </xf>
    <xf numFmtId="0" fontId="2" fillId="0" borderId="3" xfId="1" applyFont="1" applyBorder="1"/>
    <xf numFmtId="0" fontId="4" fillId="0" borderId="3" xfId="3" applyFont="1" applyFill="1" applyBorder="1" applyAlignment="1" applyProtection="1">
      <alignment horizontal="left" vertical="center" wrapText="1" indent="2"/>
    </xf>
    <xf numFmtId="49" fontId="0" fillId="2" borderId="3" xfId="3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Border="1"/>
    <xf numFmtId="0" fontId="2" fillId="0" borderId="0" xfId="1" applyFont="1" applyBorder="1" applyAlignment="1">
      <alignment horizontal="justify" vertical="center"/>
    </xf>
    <xf numFmtId="0" fontId="0" fillId="4" borderId="2" xfId="3" applyFont="1" applyFill="1" applyBorder="1" applyAlignment="1" applyProtection="1">
      <alignment vertical="center" wrapText="1"/>
    </xf>
    <xf numFmtId="0" fontId="0" fillId="0" borderId="3" xfId="3" applyFont="1" applyFill="1" applyBorder="1" applyAlignment="1" applyProtection="1">
      <alignment horizontal="center" vertical="center" wrapText="1"/>
    </xf>
    <xf numFmtId="49" fontId="0" fillId="0" borderId="4" xfId="3" applyNumberFormat="1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horizontal="left" vertical="center" wrapText="1" indent="1"/>
    </xf>
    <xf numFmtId="0" fontId="0" fillId="0" borderId="4" xfId="3" applyFont="1" applyFill="1" applyBorder="1" applyAlignment="1" applyProtection="1">
      <alignment horizontal="center" vertical="center" wrapText="1"/>
    </xf>
    <xf numFmtId="0" fontId="0" fillId="4" borderId="6" xfId="3" applyFont="1" applyFill="1" applyBorder="1" applyAlignment="1" applyProtection="1">
      <alignment horizontal="center" vertical="center" wrapText="1"/>
    </xf>
    <xf numFmtId="4" fontId="2" fillId="0" borderId="0" xfId="1" applyNumberFormat="1" applyFont="1"/>
    <xf numFmtId="0" fontId="0" fillId="4" borderId="5" xfId="3" applyFont="1" applyFill="1" applyBorder="1" applyAlignment="1" applyProtection="1">
      <alignment horizontal="left" vertical="center" wrapText="1"/>
    </xf>
    <xf numFmtId="0" fontId="4" fillId="4" borderId="2" xfId="3" applyFont="1" applyFill="1" applyBorder="1" applyAlignment="1" applyProtection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 vertical="center" indent="1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4" fontId="4" fillId="0" borderId="3" xfId="2" applyNumberFormat="1" applyFont="1" applyFill="1" applyBorder="1" applyAlignment="1" applyProtection="1">
      <alignment horizontal="left" vertical="center" indent="1"/>
    </xf>
    <xf numFmtId="4" fontId="4" fillId="3" borderId="3" xfId="2" applyNumberFormat="1" applyFont="1" applyFill="1" applyBorder="1" applyAlignment="1" applyProtection="1">
      <alignment horizontal="left" vertical="center" indent="1"/>
    </xf>
    <xf numFmtId="0" fontId="0" fillId="4" borderId="4" xfId="3" applyFont="1" applyFill="1" applyBorder="1" applyAlignment="1" applyProtection="1">
      <alignment horizontal="left" vertical="center" wrapText="1"/>
    </xf>
    <xf numFmtId="0" fontId="4" fillId="4" borderId="4" xfId="3" applyFont="1" applyFill="1" applyBorder="1" applyAlignment="1" applyProtection="1">
      <alignment horizontal="left" vertical="center" wrapText="1"/>
    </xf>
    <xf numFmtId="0" fontId="4" fillId="4" borderId="2" xfId="3" applyFont="1" applyFill="1" applyBorder="1" applyAlignment="1" applyProtection="1">
      <alignment horizontal="left" vertical="center" wrapText="1" indent="1"/>
    </xf>
    <xf numFmtId="0" fontId="4" fillId="3" borderId="3" xfId="2" applyNumberFormat="1" applyFont="1" applyFill="1" applyBorder="1" applyAlignment="1" applyProtection="1">
      <alignment horizontal="left" vertical="center" indent="1"/>
    </xf>
    <xf numFmtId="0" fontId="4" fillId="2" borderId="3" xfId="2" applyNumberFormat="1" applyFont="1" applyFill="1" applyBorder="1" applyAlignment="1" applyProtection="1">
      <alignment horizontal="left" vertical="center" indent="1"/>
      <protection locked="0"/>
    </xf>
    <xf numFmtId="0" fontId="4" fillId="3" borderId="3" xfId="2" applyNumberFormat="1" applyFont="1" applyFill="1" applyBorder="1" applyAlignment="1" applyProtection="1">
      <alignment horizontal="left" vertical="center" indent="1"/>
      <protection locked="0"/>
    </xf>
    <xf numFmtId="0" fontId="4" fillId="2" borderId="3" xfId="2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3" xfId="2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3" xfId="3" applyNumberFormat="1" applyFont="1" applyFill="1" applyBorder="1" applyAlignment="1" applyProtection="1">
      <alignment horizontal="left" vertical="center" indent="1"/>
      <protection locked="0"/>
    </xf>
    <xf numFmtId="0" fontId="4" fillId="3" borderId="3" xfId="3" applyNumberFormat="1" applyFont="1" applyFill="1" applyBorder="1" applyAlignment="1" applyProtection="1">
      <alignment horizontal="left" vertical="center" indent="1"/>
      <protection locked="0"/>
    </xf>
    <xf numFmtId="0" fontId="4" fillId="3" borderId="3" xfId="3" applyNumberFormat="1" applyFont="1" applyFill="1" applyBorder="1" applyAlignment="1" applyProtection="1">
      <alignment horizontal="left" vertical="center" indent="1"/>
    </xf>
    <xf numFmtId="0" fontId="2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6">
    <cellStyle name="Обычный" xfId="0" builtinId="0"/>
    <cellStyle name="Обычный 10 7" xfId="2"/>
    <cellStyle name="Обычный 2_НВВ - сети долгосрочный (15.07) - передано на оформление 2 2" xfId="3"/>
    <cellStyle name="Обычный 3 5" xfId="1"/>
    <cellStyle name="Процентный 10" xfId="4"/>
    <cellStyle name="Формула_GRES.2007.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.CALC.NVV.TSO%20(v2.1)(&#1076;&#1086;%2026.11.202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ostsfeatBalance"/>
      <sheetName val="modTariff"/>
      <sheetName val="modDocsComsAPI"/>
      <sheetName val="Настройки"/>
      <sheetName val="Инструкция"/>
      <sheetName val="Лог обновления"/>
      <sheetName val="modVLDProv"/>
      <sheetName val="modCommandButton"/>
      <sheetName val="modVLDProvLIST_MO"/>
      <sheetName val="modfrmRegion"/>
      <sheetName val="modNoContract"/>
      <sheetName val="modCheckCyan"/>
      <sheetName val="modDOC"/>
      <sheetName val="modCALC_AMORT_FACT"/>
      <sheetName val="modEZ_DRP_corr"/>
      <sheetName val="Титульный"/>
      <sheetName val="Список листов"/>
      <sheetName val="Сопроводительные материалы"/>
      <sheetName val="Библиотека документов"/>
      <sheetName val="Регионы аналоги"/>
      <sheetName val="PATTERN_COSTS"/>
      <sheetName val="3_Форма раскрытия информации"/>
      <sheetName val="4_Полезный отпуск"/>
      <sheetName val="4.1"/>
      <sheetName val="4.2. расчет K_об"/>
      <sheetName val="Прил. 1"/>
      <sheetName val="Прил. 2-6"/>
      <sheetName val="индекс эффективности ОПР"/>
      <sheetName val="modLT"/>
      <sheetName val="баз. ур. подк. расх. "/>
      <sheetName val="9_Расчет тарифов"/>
      <sheetName val="5_ЛЭП у.е"/>
      <sheetName val="6 _ПС у.е"/>
      <sheetName val="7_Свод УЕ "/>
      <sheetName val="8_Расчет НВВ "/>
      <sheetName val="ЭЗ"/>
      <sheetName val="ЭЗ ДПР c уч.421"/>
      <sheetName val="ЭЗ ДПР c уч.421 ДЕМО"/>
      <sheetName val="ЭЗ ДПР кор"/>
      <sheetName val="ЭЗ ДПР кор ДЕМО"/>
      <sheetName val="9 Тариф"/>
      <sheetName val="TECHSHEET"/>
      <sheetName val="9 Тариф снизу"/>
      <sheetName val="11_Корректировка НВВ"/>
      <sheetName val="12_Сырье и материалы"/>
      <sheetName val="modMaterials"/>
      <sheetName val="ЭЭ"/>
      <sheetName val="modEe"/>
      <sheetName val="modTe"/>
      <sheetName val="ТЭ"/>
      <sheetName val="tech"/>
      <sheetName val="13_РПР Ремонт "/>
      <sheetName val="modRPR_Repair"/>
      <sheetName val="14_Ремонты ЭСХ"/>
      <sheetName val="modESX_Repair"/>
      <sheetName val="15_Информация по ТО"/>
      <sheetName val="modInformation_TO"/>
      <sheetName val="modStaff"/>
      <sheetName val="modPpr"/>
      <sheetName val="16_Персонал"/>
      <sheetName val="ФОТ норматив"/>
      <sheetName val="17_ППР"/>
      <sheetName val="18_ФСК"/>
      <sheetName val="19_Аренда ЭСХ"/>
      <sheetName val="modRent_ESX_FACT"/>
      <sheetName val="modLEASING_ESX_FACT"/>
      <sheetName val="modRENT_OTHER_FACT"/>
      <sheetName val="modNPR"/>
      <sheetName val="23_Лизинг ЭСХ"/>
      <sheetName val="25_Аренда прочее им."/>
      <sheetName val="31_Прочие НПР "/>
      <sheetName val="32_Расчет амортизации"/>
      <sheetName val="34_Амортизация свод "/>
      <sheetName val="35_Средняя стоимость ОС"/>
      <sheetName val="modTransportTax"/>
      <sheetName val="Трансп.налог"/>
      <sheetName val="Налог на имущество"/>
      <sheetName val="Налог на прибыль"/>
      <sheetName val="36_Прибыль"/>
      <sheetName val="37_Факт потери"/>
      <sheetName val="modLosses"/>
      <sheetName val="modProceedsFact"/>
      <sheetName val="Тарифная выручка"/>
      <sheetName val="38_товарная выручка факт"/>
      <sheetName val="39_ФСК факт"/>
      <sheetName val="40_ИПР факт "/>
      <sheetName val="41_Бездоговор"/>
      <sheetName val="42_финансовые показатели"/>
      <sheetName val="modProfit"/>
      <sheetName val="modCredit"/>
      <sheetName val="44_кредиты"/>
      <sheetName val="modInstruction"/>
      <sheetName val="modSheetTitle"/>
      <sheetName val="modDocs"/>
      <sheetName val="45_НВВ РСК"/>
      <sheetName val="46_PEREDACHA.XX.FACT.EXPENSES"/>
      <sheetName val="47_PEREDACHA.M.ХХ Индекс"/>
      <sheetName val="modfrmReestr"/>
      <sheetName val="modReestr"/>
      <sheetName val="REESTR_MO"/>
      <sheetName val="REESTR_LOCATION"/>
      <sheetName val="REESTR_STREET"/>
      <sheetName val="REESTR_ORG"/>
      <sheetName val="modPass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Проверка"/>
      <sheetName val="modfrmDocumentPicker"/>
      <sheetName val="modDocumentsAPI"/>
      <sheetName val="SELECTED_DOCS"/>
      <sheetName val="DOCS_DEPENDENCY"/>
      <sheetName val="modGetGeoBase"/>
      <sheetName val="modVLDProvGeneralProc"/>
      <sheetName val="modUpdTemplMain"/>
      <sheetName val="modfrmCheckUpdates"/>
      <sheetName val="modIHLCommandBar"/>
      <sheetName val="modGeneralProcedures"/>
      <sheetName val="modInfo"/>
      <sheetName val="modHLIcons"/>
      <sheetName val="modfrmDateChoose"/>
      <sheetName val="modfrmActivity"/>
      <sheetName val="modTech"/>
      <sheetName val="modfrmURL"/>
      <sheetName val="modImportCsv"/>
      <sheetName val="modEZ_DRP"/>
      <sheetName val="modFillRegData"/>
      <sheetName val="modSheetLog"/>
      <sheetName val="modFotNorm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E9" t="str">
            <v>ООО "Южные электрические сети"</v>
          </cell>
        </row>
        <row r="13">
          <cell r="E13" t="str">
            <v>5920998075</v>
          </cell>
        </row>
        <row r="14">
          <cell r="E14" t="str">
            <v>592001001</v>
          </cell>
        </row>
        <row r="23">
          <cell r="E23">
            <v>2022</v>
          </cell>
        </row>
        <row r="53">
          <cell r="E53" t="str">
            <v>617762, г. Чайковский, Пермский край, ул. Советская, д. 21/1</v>
          </cell>
        </row>
        <row r="54">
          <cell r="E54" t="str">
            <v>617762 Россия, Пермский край, г. Чайковский, ул. Шлюзовая д.1а, строение5, оф.30</v>
          </cell>
        </row>
        <row r="57">
          <cell r="E57" t="str">
            <v>Кудымов Роман Геннадьевич</v>
          </cell>
        </row>
        <row r="58">
          <cell r="E58" t="str">
            <v>8(34241) 4-88-04, 8-800-200-85-37</v>
          </cell>
        </row>
        <row r="68">
          <cell r="E68" t="str">
            <v>Ugs159@mail.ru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9">
          <cell r="L39">
            <v>528.2974999999999</v>
          </cell>
        </row>
        <row r="41">
          <cell r="L41">
            <v>567.71599999999989</v>
          </cell>
        </row>
        <row r="42">
          <cell r="L42">
            <v>880.9054000000001</v>
          </cell>
        </row>
      </sheetData>
      <sheetData sheetId="34">
        <row r="27">
          <cell r="Q27">
            <v>528.2974999999999</v>
          </cell>
          <cell r="U27">
            <v>567.71599999999989</v>
          </cell>
          <cell r="X27">
            <v>880.9054000000001</v>
          </cell>
        </row>
        <row r="35">
          <cell r="Q35">
            <v>524.12900000000002</v>
          </cell>
          <cell r="V35">
            <v>509.545040077088</v>
          </cell>
          <cell r="Y35">
            <v>713.2964632095659</v>
          </cell>
        </row>
        <row r="38">
          <cell r="Q38">
            <v>3047.6879159999999</v>
          </cell>
          <cell r="V38">
            <v>6090.4519319433475</v>
          </cell>
          <cell r="Y38">
            <v>8525.8367380944728</v>
          </cell>
        </row>
        <row r="40">
          <cell r="Q40">
            <v>0</v>
          </cell>
          <cell r="V40">
            <v>0</v>
          </cell>
          <cell r="Y40">
            <v>0</v>
          </cell>
        </row>
        <row r="65">
          <cell r="Q65">
            <v>5920.7389160000002</v>
          </cell>
          <cell r="V65">
            <v>7192.83</v>
          </cell>
          <cell r="Y65">
            <v>10069.021962595223</v>
          </cell>
        </row>
        <row r="102">
          <cell r="Q102">
            <v>11937.867495999999</v>
          </cell>
          <cell r="V102">
            <v>12011.648000000001</v>
          </cell>
          <cell r="Y102">
            <v>26634.45856259522</v>
          </cell>
        </row>
        <row r="103">
          <cell r="Q103">
            <v>0</v>
          </cell>
          <cell r="V103">
            <v>2464.15</v>
          </cell>
          <cell r="Y103">
            <v>3955.5100423992631</v>
          </cell>
        </row>
      </sheetData>
      <sheetData sheetId="35"/>
      <sheetData sheetId="36"/>
      <sheetData sheetId="37"/>
      <sheetData sheetId="38"/>
      <sheetData sheetId="39"/>
      <sheetData sheetId="40">
        <row r="34">
          <cell r="P34">
            <v>3.9450000000000003</v>
          </cell>
          <cell r="Q34">
            <v>4.1321004528727432</v>
          </cell>
          <cell r="W34">
            <v>9.0062346871700889</v>
          </cell>
        </row>
        <row r="69">
          <cell r="R69">
            <v>291923.37782170437</v>
          </cell>
          <cell r="S69">
            <v>293446.07406444068</v>
          </cell>
          <cell r="X69">
            <v>280205.99672237877</v>
          </cell>
          <cell r="Y69">
            <v>285940.841056048</v>
          </cell>
        </row>
        <row r="80">
          <cell r="R80">
            <v>223.83011175496688</v>
          </cell>
          <cell r="S80">
            <v>223.77676715176716</v>
          </cell>
          <cell r="X80">
            <v>230.85857856016818</v>
          </cell>
          <cell r="Y80">
            <v>230.27974126374119</v>
          </cell>
        </row>
        <row r="81">
          <cell r="R81">
            <v>820.31438327814567</v>
          </cell>
          <cell r="S81">
            <v>1063.493791868792</v>
          </cell>
          <cell r="X81">
            <v>900.63368376673873</v>
          </cell>
          <cell r="Y81">
            <v>913.7628185046583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20">
          <cell r="J20">
            <v>7</v>
          </cell>
          <cell r="L20">
            <v>15</v>
          </cell>
        </row>
        <row r="44">
          <cell r="J44">
            <v>36281.998999999996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N88"/>
  <sheetViews>
    <sheetView tabSelected="1" topLeftCell="A61" workbookViewId="0">
      <selection activeCell="K79" sqref="K79"/>
    </sheetView>
  </sheetViews>
  <sheetFormatPr defaultColWidth="9.140625" defaultRowHeight="11.25" x14ac:dyDescent="0.15"/>
  <cols>
    <col min="1" max="4" width="0.7109375" style="1" customWidth="1"/>
    <col min="5" max="5" width="0" style="1" hidden="1" customWidth="1"/>
    <col min="6" max="6" width="5.42578125" style="1" customWidth="1"/>
    <col min="7" max="7" width="46.7109375" style="1" customWidth="1"/>
    <col min="8" max="8" width="13.85546875" style="1" customWidth="1"/>
    <col min="9" max="10" width="19.7109375" style="1" customWidth="1"/>
    <col min="11" max="12" width="18.85546875" style="1" customWidth="1"/>
    <col min="13" max="13" width="18.5703125" style="1" customWidth="1"/>
    <col min="14" max="14" width="15.7109375" style="1" customWidth="1"/>
    <col min="15" max="16384" width="9.140625" style="1"/>
  </cols>
  <sheetData>
    <row r="1" spans="6:10" ht="1.5" customHeight="1" x14ac:dyDescent="0.15"/>
    <row r="2" spans="6:10" ht="1.5" customHeight="1" x14ac:dyDescent="0.15"/>
    <row r="3" spans="6:10" ht="1.5" customHeight="1" x14ac:dyDescent="0.15"/>
    <row r="4" spans="6:10" ht="1.5" customHeight="1" x14ac:dyDescent="0.15"/>
    <row r="5" spans="6:10" ht="1.5" customHeight="1" x14ac:dyDescent="0.15"/>
    <row r="6" spans="6:10" ht="1.5" customHeight="1" x14ac:dyDescent="0.15"/>
    <row r="7" spans="6:10" ht="1.5" customHeight="1" x14ac:dyDescent="0.15"/>
    <row r="8" spans="6:10" x14ac:dyDescent="0.15">
      <c r="F8" s="58" t="s">
        <v>0</v>
      </c>
      <c r="G8" s="58"/>
      <c r="H8" s="58"/>
      <c r="I8" s="58"/>
      <c r="J8" s="58"/>
    </row>
    <row r="9" spans="6:10" x14ac:dyDescent="0.15">
      <c r="F9" s="58" t="s">
        <v>1</v>
      </c>
      <c r="G9" s="58"/>
      <c r="H9" s="58"/>
      <c r="I9" s="58"/>
      <c r="J9" s="58"/>
    </row>
    <row r="10" spans="6:10" x14ac:dyDescent="0.15">
      <c r="F10" s="58" t="str">
        <f>"                  (вид цены (тарифа) на "&amp; god&amp;" год"</f>
        <v xml:space="preserve">                  (вид цены (тарифа) на 2022 год</v>
      </c>
      <c r="G10" s="58"/>
      <c r="H10" s="58"/>
      <c r="I10" s="58"/>
      <c r="J10" s="58"/>
    </row>
    <row r="11" spans="6:10" x14ac:dyDescent="0.15">
      <c r="F11" s="58" t="s">
        <v>2</v>
      </c>
      <c r="G11" s="58"/>
      <c r="H11" s="58"/>
      <c r="I11" s="58"/>
      <c r="J11" s="58"/>
    </row>
    <row r="12" spans="6:10" x14ac:dyDescent="0.15">
      <c r="F12" s="2"/>
    </row>
    <row r="13" spans="6:10" x14ac:dyDescent="0.15">
      <c r="F13" s="59" t="str">
        <f>ORG</f>
        <v>ООО "Южные электрические сети"</v>
      </c>
      <c r="G13" s="60"/>
      <c r="H13" s="60"/>
      <c r="I13" s="60"/>
      <c r="J13" s="60"/>
    </row>
    <row r="14" spans="6:10" x14ac:dyDescent="0.15">
      <c r="F14" s="58" t="s">
        <v>3</v>
      </c>
      <c r="G14" s="58"/>
      <c r="H14" s="58"/>
      <c r="I14" s="58"/>
      <c r="J14" s="58"/>
    </row>
    <row r="18" spans="6:11" ht="19.5" customHeight="1" x14ac:dyDescent="0.15">
      <c r="F18" s="41" t="s">
        <v>4</v>
      </c>
      <c r="G18" s="41"/>
      <c r="H18" s="41"/>
      <c r="I18" s="41"/>
      <c r="J18" s="41"/>
      <c r="K18" s="41"/>
    </row>
    <row r="19" spans="6:11" x14ac:dyDescent="0.15">
      <c r="F19" s="2"/>
    </row>
    <row r="20" spans="6:11" x14ac:dyDescent="0.15">
      <c r="F20" s="45" t="s">
        <v>5</v>
      </c>
      <c r="G20" s="45"/>
      <c r="H20" s="55" t="str">
        <f>ORG</f>
        <v>ООО "Южные электрические сети"</v>
      </c>
      <c r="I20" s="56"/>
      <c r="J20" s="56"/>
      <c r="K20" s="56"/>
    </row>
    <row r="21" spans="6:11" x14ac:dyDescent="0.15">
      <c r="F21" s="45"/>
      <c r="G21" s="45"/>
      <c r="H21" s="56"/>
      <c r="I21" s="56"/>
      <c r="J21" s="56"/>
      <c r="K21" s="56"/>
    </row>
    <row r="22" spans="6:11" x14ac:dyDescent="0.15">
      <c r="F22" s="45" t="s">
        <v>6</v>
      </c>
      <c r="G22" s="45"/>
      <c r="H22" s="57" t="str">
        <f>ORG</f>
        <v>ООО "Южные электрические сети"</v>
      </c>
      <c r="I22" s="57"/>
      <c r="J22" s="57"/>
      <c r="K22" s="57"/>
    </row>
    <row r="23" spans="6:11" ht="27.95" customHeight="1" x14ac:dyDescent="0.15">
      <c r="F23" s="45" t="s">
        <v>7</v>
      </c>
      <c r="G23" s="45"/>
      <c r="H23" s="53" t="str">
        <f>[1]Титульный!E53</f>
        <v>617762, г. Чайковский, Пермский край, ул. Советская, д. 21/1</v>
      </c>
      <c r="I23" s="54"/>
      <c r="J23" s="54"/>
      <c r="K23" s="54"/>
    </row>
    <row r="24" spans="6:11" ht="27.95" customHeight="1" x14ac:dyDescent="0.15">
      <c r="F24" s="45" t="s">
        <v>8</v>
      </c>
      <c r="G24" s="45"/>
      <c r="H24" s="53" t="str">
        <f>[1]Титульный!E54</f>
        <v>617762 Россия, Пермский край, г. Чайковский, ул. Шлюзовая д.1а, строение5, оф.30</v>
      </c>
      <c r="I24" s="54"/>
      <c r="J24" s="54"/>
      <c r="K24" s="54"/>
    </row>
    <row r="25" spans="6:11" x14ac:dyDescent="0.15">
      <c r="F25" s="45" t="s">
        <v>9</v>
      </c>
      <c r="G25" s="45"/>
      <c r="H25" s="50" t="str">
        <f>INN</f>
        <v>5920998075</v>
      </c>
      <c r="I25" s="50"/>
      <c r="J25" s="50"/>
      <c r="K25" s="50"/>
    </row>
    <row r="26" spans="6:11" x14ac:dyDescent="0.15">
      <c r="F26" s="45" t="s">
        <v>10</v>
      </c>
      <c r="G26" s="45"/>
      <c r="H26" s="50" t="str">
        <f>KPP</f>
        <v>592001001</v>
      </c>
      <c r="I26" s="50"/>
      <c r="J26" s="50"/>
      <c r="K26" s="50"/>
    </row>
    <row r="27" spans="6:11" x14ac:dyDescent="0.15">
      <c r="F27" s="45" t="s">
        <v>11</v>
      </c>
      <c r="G27" s="45"/>
      <c r="H27" s="50" t="str">
        <f>[1]Титульный!E57</f>
        <v>Кудымов Роман Геннадьевич</v>
      </c>
      <c r="I27" s="50"/>
      <c r="J27" s="50"/>
      <c r="K27" s="50"/>
    </row>
    <row r="28" spans="6:11" x14ac:dyDescent="0.15">
      <c r="F28" s="45" t="s">
        <v>12</v>
      </c>
      <c r="G28" s="45"/>
      <c r="H28" s="51" t="str">
        <f>[1]Титульный!E68</f>
        <v>Ugs159@mail.ru</v>
      </c>
      <c r="I28" s="52"/>
      <c r="J28" s="52"/>
      <c r="K28" s="52"/>
    </row>
    <row r="29" spans="6:11" x14ac:dyDescent="0.15">
      <c r="F29" s="45" t="s">
        <v>13</v>
      </c>
      <c r="G29" s="45"/>
      <c r="H29" s="51" t="str">
        <f>[1]Титульный!E58</f>
        <v>8(34241) 4-88-04, 8-800-200-85-37</v>
      </c>
      <c r="I29" s="52"/>
      <c r="J29" s="52"/>
      <c r="K29" s="52"/>
    </row>
    <row r="30" spans="6:11" hidden="1" x14ac:dyDescent="0.15">
      <c r="F30" s="45" t="s">
        <v>14</v>
      </c>
      <c r="G30" s="45"/>
      <c r="H30" s="46"/>
      <c r="I30" s="46"/>
      <c r="J30" s="46"/>
      <c r="K30" s="46"/>
    </row>
    <row r="31" spans="6:11" ht="4.5" customHeight="1" x14ac:dyDescent="0.15"/>
    <row r="32" spans="6:11" ht="4.5" customHeight="1" x14ac:dyDescent="0.15">
      <c r="F32" s="3"/>
    </row>
    <row r="33" spans="6:11" ht="18.75" customHeight="1" x14ac:dyDescent="0.15">
      <c r="F33" s="41" t="s">
        <v>15</v>
      </c>
      <c r="G33" s="41"/>
      <c r="H33" s="41"/>
      <c r="I33" s="41"/>
      <c r="J33" s="41"/>
      <c r="K33" s="41"/>
    </row>
    <row r="34" spans="6:11" ht="1.5" customHeight="1" x14ac:dyDescent="0.15"/>
    <row r="35" spans="6:11" ht="1.5" customHeight="1" x14ac:dyDescent="0.15">
      <c r="F35" s="3"/>
    </row>
    <row r="36" spans="6:11" ht="45" customHeight="1" x14ac:dyDescent="0.15">
      <c r="F36" s="44" t="s">
        <v>16</v>
      </c>
      <c r="G36" s="44"/>
      <c r="H36" s="4" t="s">
        <v>17</v>
      </c>
      <c r="I36" s="4" t="s">
        <v>18</v>
      </c>
      <c r="J36" s="4" t="s">
        <v>19</v>
      </c>
      <c r="K36" s="4" t="s">
        <v>20</v>
      </c>
    </row>
    <row r="37" spans="6:11" ht="24.75" customHeight="1" x14ac:dyDescent="0.15">
      <c r="F37" s="47" t="s">
        <v>21</v>
      </c>
      <c r="G37" s="48"/>
      <c r="H37" s="48"/>
      <c r="I37" s="48"/>
      <c r="J37" s="48"/>
      <c r="K37" s="48"/>
    </row>
    <row r="38" spans="6:11" ht="22.5" x14ac:dyDescent="0.15">
      <c r="F38" s="5">
        <v>1</v>
      </c>
      <c r="G38" s="6" t="s">
        <v>22</v>
      </c>
      <c r="H38" s="6"/>
      <c r="I38" s="6"/>
      <c r="J38" s="6"/>
      <c r="K38" s="7"/>
    </row>
    <row r="39" spans="6:11" ht="15" x14ac:dyDescent="0.15">
      <c r="F39" s="8" t="s">
        <v>23</v>
      </c>
      <c r="G39" s="9" t="s">
        <v>24</v>
      </c>
      <c r="H39" s="10" t="s">
        <v>25</v>
      </c>
      <c r="I39" s="11">
        <v>14844.81</v>
      </c>
      <c r="J39" s="11">
        <v>19917.86</v>
      </c>
      <c r="K39" s="11">
        <v>41875.769999999997</v>
      </c>
    </row>
    <row r="40" spans="6:11" ht="15" x14ac:dyDescent="0.15">
      <c r="F40" s="12" t="s">
        <v>26</v>
      </c>
      <c r="G40" s="13" t="s">
        <v>27</v>
      </c>
      <c r="H40" s="4" t="s">
        <v>25</v>
      </c>
      <c r="I40" s="11"/>
      <c r="J40" s="11"/>
      <c r="K40" s="11"/>
    </row>
    <row r="41" spans="6:11" ht="22.5" x14ac:dyDescent="0.15">
      <c r="F41" s="12" t="s">
        <v>28</v>
      </c>
      <c r="G41" s="13" t="s">
        <v>29</v>
      </c>
      <c r="H41" s="4" t="s">
        <v>25</v>
      </c>
      <c r="I41" s="11"/>
      <c r="J41" s="11"/>
      <c r="K41" s="11"/>
    </row>
    <row r="42" spans="6:11" ht="15" x14ac:dyDescent="0.15">
      <c r="F42" s="12" t="s">
        <v>30</v>
      </c>
      <c r="G42" s="13" t="s">
        <v>31</v>
      </c>
      <c r="H42" s="4" t="s">
        <v>25</v>
      </c>
      <c r="I42" s="11"/>
      <c r="J42" s="11"/>
      <c r="K42" s="11"/>
    </row>
    <row r="43" spans="6:11" x14ac:dyDescent="0.15">
      <c r="F43" s="5" t="s">
        <v>32</v>
      </c>
      <c r="G43" s="6" t="s">
        <v>33</v>
      </c>
      <c r="H43" s="14"/>
      <c r="I43" s="6"/>
      <c r="J43" s="6"/>
      <c r="K43" s="7"/>
    </row>
    <row r="44" spans="6:11" ht="45" x14ac:dyDescent="0.15">
      <c r="F44" s="12" t="s">
        <v>34</v>
      </c>
      <c r="G44" s="13" t="s">
        <v>35</v>
      </c>
      <c r="H44" s="4" t="s">
        <v>36</v>
      </c>
      <c r="I44" s="15">
        <f>IF(I39=0,0,I40/I39)</f>
        <v>0</v>
      </c>
      <c r="J44" s="15">
        <f>IF(J39=0,0,J40/J39)</f>
        <v>0</v>
      </c>
      <c r="K44" s="15">
        <f>IF(K39=0,0,K40/K39)</f>
        <v>0</v>
      </c>
    </row>
    <row r="45" spans="6:11" ht="22.5" x14ac:dyDescent="0.15">
      <c r="F45" s="5" t="s">
        <v>37</v>
      </c>
      <c r="G45" s="6" t="s">
        <v>38</v>
      </c>
      <c r="H45" s="14"/>
      <c r="I45" s="6"/>
      <c r="J45" s="6"/>
      <c r="K45" s="7"/>
    </row>
    <row r="46" spans="6:11" ht="15" x14ac:dyDescent="0.15">
      <c r="F46" s="12" t="s">
        <v>39</v>
      </c>
      <c r="G46" s="16" t="s">
        <v>40</v>
      </c>
      <c r="H46" s="4" t="s">
        <v>41</v>
      </c>
      <c r="I46" s="17">
        <f>'[1]9 Тариф'!P34</f>
        <v>3.9450000000000003</v>
      </c>
      <c r="J46" s="17">
        <f>'[1]9 Тариф'!Q34</f>
        <v>4.1321004528727432</v>
      </c>
      <c r="K46" s="17">
        <f>'[1]9 Тариф'!W34</f>
        <v>9.0062346871700889</v>
      </c>
    </row>
    <row r="47" spans="6:11" ht="30" x14ac:dyDescent="0.15">
      <c r="F47" s="12" t="s">
        <v>42</v>
      </c>
      <c r="G47" s="16" t="s">
        <v>43</v>
      </c>
      <c r="H47" s="4" t="s">
        <v>44</v>
      </c>
      <c r="I47" s="17">
        <v>19760</v>
      </c>
      <c r="J47" s="17">
        <v>20734</v>
      </c>
      <c r="K47" s="17">
        <v>45210</v>
      </c>
    </row>
    <row r="48" spans="6:11" ht="45" x14ac:dyDescent="0.15">
      <c r="F48" s="12" t="s">
        <v>45</v>
      </c>
      <c r="G48" s="16" t="s">
        <v>46</v>
      </c>
      <c r="H48" s="4" t="s">
        <v>47</v>
      </c>
      <c r="I48" s="18">
        <v>19760</v>
      </c>
      <c r="J48" s="19">
        <v>20734</v>
      </c>
      <c r="K48" s="19">
        <v>45210</v>
      </c>
    </row>
    <row r="49" spans="6:11" ht="15" x14ac:dyDescent="0.15">
      <c r="F49" s="12" t="s">
        <v>48</v>
      </c>
      <c r="G49" s="20" t="s">
        <v>49</v>
      </c>
      <c r="H49" s="4" t="s">
        <v>36</v>
      </c>
      <c r="I49" s="17">
        <v>5.67</v>
      </c>
      <c r="J49" s="17">
        <v>7.71</v>
      </c>
      <c r="K49" s="17">
        <v>7.71</v>
      </c>
    </row>
    <row r="50" spans="6:11" ht="45" x14ac:dyDescent="0.15">
      <c r="F50" s="12" t="s">
        <v>50</v>
      </c>
      <c r="G50" s="21" t="s">
        <v>51</v>
      </c>
      <c r="H50" s="4"/>
      <c r="I50" s="22"/>
      <c r="J50" s="22"/>
      <c r="K50" s="22"/>
    </row>
    <row r="51" spans="6:11" ht="22.5" x14ac:dyDescent="0.15">
      <c r="F51" s="12" t="s">
        <v>52</v>
      </c>
      <c r="G51" s="23" t="s">
        <v>53</v>
      </c>
      <c r="H51" s="4" t="s">
        <v>25</v>
      </c>
      <c r="I51" s="17">
        <v>14844.81</v>
      </c>
      <c r="J51" s="17">
        <v>19917.86</v>
      </c>
      <c r="K51" s="17">
        <v>41875.769999999997</v>
      </c>
    </row>
    <row r="52" spans="6:11" ht="45" x14ac:dyDescent="0.15">
      <c r="F52" s="12" t="s">
        <v>54</v>
      </c>
      <c r="G52" s="13" t="s">
        <v>55</v>
      </c>
      <c r="H52" s="4" t="s">
        <v>25</v>
      </c>
      <c r="I52" s="24">
        <f>'[1]8_Расчет НВВ '!Q65</f>
        <v>5920.7389160000002</v>
      </c>
      <c r="J52" s="24">
        <f>'[1]8_Расчет НВВ '!V65</f>
        <v>7192.83</v>
      </c>
      <c r="K52" s="24">
        <f>'[1]8_Расчет НВВ '!Y65</f>
        <v>10069.021962595223</v>
      </c>
    </row>
    <row r="53" spans="6:11" x14ac:dyDescent="0.15">
      <c r="F53" s="25"/>
      <c r="G53" s="23" t="s">
        <v>56</v>
      </c>
      <c r="H53" s="4"/>
      <c r="I53" s="26"/>
      <c r="J53" s="26"/>
      <c r="K53" s="26"/>
    </row>
    <row r="54" spans="6:11" ht="15" x14ac:dyDescent="0.15">
      <c r="F54" s="12" t="s">
        <v>57</v>
      </c>
      <c r="G54" s="27" t="s">
        <v>58</v>
      </c>
      <c r="H54" s="4" t="s">
        <v>25</v>
      </c>
      <c r="I54" s="24">
        <f>'[1]8_Расчет НВВ '!Q38</f>
        <v>3047.6879159999999</v>
      </c>
      <c r="J54" s="24">
        <f>'[1]8_Расчет НВВ '!V38</f>
        <v>6090.4519319433475</v>
      </c>
      <c r="K54" s="24">
        <f>'[1]8_Расчет НВВ '!Y38</f>
        <v>8525.8367380944728</v>
      </c>
    </row>
    <row r="55" spans="6:11" ht="15" x14ac:dyDescent="0.15">
      <c r="F55" s="12" t="s">
        <v>59</v>
      </c>
      <c r="G55" s="27" t="s">
        <v>60</v>
      </c>
      <c r="H55" s="4" t="s">
        <v>25</v>
      </c>
      <c r="I55" s="24">
        <f>'[1]8_Расчет НВВ '!Q40</f>
        <v>0</v>
      </c>
      <c r="J55" s="24">
        <f>'[1]8_Расчет НВВ '!V40</f>
        <v>0</v>
      </c>
      <c r="K55" s="24">
        <f>'[1]8_Расчет НВВ '!Y40</f>
        <v>0</v>
      </c>
    </row>
    <row r="56" spans="6:11" ht="15" x14ac:dyDescent="0.15">
      <c r="F56" s="12" t="s">
        <v>61</v>
      </c>
      <c r="G56" s="27" t="s">
        <v>62</v>
      </c>
      <c r="H56" s="4" t="s">
        <v>25</v>
      </c>
      <c r="I56" s="24">
        <f>'[1]8_Расчет НВВ '!Q35</f>
        <v>524.12900000000002</v>
      </c>
      <c r="J56" s="24">
        <f>'[1]8_Расчет НВВ '!V35</f>
        <v>509.545040077088</v>
      </c>
      <c r="K56" s="24">
        <f>'[1]8_Расчет НВВ '!Y35</f>
        <v>713.2964632095659</v>
      </c>
    </row>
    <row r="57" spans="6:11" ht="33.75" x14ac:dyDescent="0.15">
      <c r="F57" s="12" t="s">
        <v>63</v>
      </c>
      <c r="G57" s="13" t="s">
        <v>64</v>
      </c>
      <c r="H57" s="4" t="s">
        <v>25</v>
      </c>
      <c r="I57" s="17">
        <f>'[1]8_Расчет НВВ '!Q102-I52</f>
        <v>6017.1285799999987</v>
      </c>
      <c r="J57" s="17">
        <f>'[1]8_Расчет НВВ '!V102-J52</f>
        <v>4818.8180000000011</v>
      </c>
      <c r="K57" s="17">
        <f>'[1]8_Расчет НВВ '!Y102-K52</f>
        <v>16565.436599999997</v>
      </c>
    </row>
    <row r="58" spans="6:11" ht="22.5" x14ac:dyDescent="0.15">
      <c r="F58" s="12" t="s">
        <v>65</v>
      </c>
      <c r="G58" s="13" t="s">
        <v>66</v>
      </c>
      <c r="H58" s="4" t="s">
        <v>25</v>
      </c>
      <c r="I58" s="24">
        <f>'[1]8_Расчет НВВ '!Q103</f>
        <v>0</v>
      </c>
      <c r="J58" s="24">
        <f>'[1]8_Расчет НВВ '!V103</f>
        <v>2464.15</v>
      </c>
      <c r="K58" s="24">
        <f>'[1]8_Расчет НВВ '!Y103</f>
        <v>3955.5100423992631</v>
      </c>
    </row>
    <row r="59" spans="6:11" ht="22.5" x14ac:dyDescent="0.15">
      <c r="F59" s="12" t="s">
        <v>67</v>
      </c>
      <c r="G59" s="13" t="s">
        <v>68</v>
      </c>
      <c r="H59" s="4" t="s">
        <v>25</v>
      </c>
      <c r="I59" s="19">
        <v>0</v>
      </c>
      <c r="J59" s="19">
        <v>0</v>
      </c>
      <c r="K59" s="19">
        <v>1061.5</v>
      </c>
    </row>
    <row r="60" spans="6:11" ht="75" x14ac:dyDescent="0.15">
      <c r="F60" s="12" t="s">
        <v>69</v>
      </c>
      <c r="G60" s="27" t="s">
        <v>70</v>
      </c>
      <c r="H60" s="4"/>
      <c r="I60" s="28" t="s">
        <v>71</v>
      </c>
      <c r="J60" s="28" t="s">
        <v>71</v>
      </c>
      <c r="K60" s="28" t="s">
        <v>72</v>
      </c>
    </row>
    <row r="61" spans="6:11" ht="15" x14ac:dyDescent="0.15">
      <c r="F61" s="12" t="s">
        <v>73</v>
      </c>
      <c r="G61" s="16" t="s">
        <v>74</v>
      </c>
      <c r="H61" s="4" t="s">
        <v>75</v>
      </c>
      <c r="I61" s="24">
        <f>'[1]7_Свод УЕ '!L39</f>
        <v>528.2974999999999</v>
      </c>
      <c r="J61" s="24">
        <f>'[1]7_Свод УЕ '!L41</f>
        <v>567.71599999999989</v>
      </c>
      <c r="K61" s="24">
        <f>'[1]7_Свод УЕ '!L42</f>
        <v>880.9054000000001</v>
      </c>
    </row>
    <row r="62" spans="6:11" ht="33.75" customHeight="1" x14ac:dyDescent="0.15">
      <c r="F62" s="12" t="s">
        <v>76</v>
      </c>
      <c r="G62" s="13" t="s">
        <v>77</v>
      </c>
      <c r="H62" s="4" t="s">
        <v>78</v>
      </c>
      <c r="I62" s="24">
        <f>IF('[1]8_Расчет НВВ '!Q27=0,0,'[1]8_Расчет НВВ '!Q65/'[1]8_Расчет НВВ '!Q27)</f>
        <v>11.207206007978462</v>
      </c>
      <c r="J62" s="24">
        <f>IF('[1]8_Расчет НВВ '!U27=0,0,'[1]8_Расчет НВВ '!V65/'[1]8_Расчет НВВ '!U27)</f>
        <v>12.669767982582844</v>
      </c>
      <c r="K62" s="24">
        <f>IF('[1]8_Расчет НВВ '!X27=0,0,'[1]8_Расчет НВВ '!Y65/'[1]8_Расчет НВВ '!X27)</f>
        <v>11.430310181541879</v>
      </c>
    </row>
    <row r="63" spans="6:11" ht="24.75" customHeight="1" x14ac:dyDescent="0.15">
      <c r="F63" s="5" t="s">
        <v>79</v>
      </c>
      <c r="G63" s="49" t="s">
        <v>80</v>
      </c>
      <c r="H63" s="49"/>
      <c r="I63" s="49"/>
      <c r="J63" s="6"/>
      <c r="K63" s="7"/>
    </row>
    <row r="64" spans="6:11" ht="15" x14ac:dyDescent="0.15">
      <c r="F64" s="12" t="s">
        <v>81</v>
      </c>
      <c r="G64" s="13" t="s">
        <v>82</v>
      </c>
      <c r="H64" s="4" t="s">
        <v>83</v>
      </c>
      <c r="I64" s="24">
        <f>'[1]16_Персонал'!J20</f>
        <v>7</v>
      </c>
      <c r="J64" s="24">
        <f>'[1]16_Персонал'!L20</f>
        <v>15</v>
      </c>
      <c r="K64" s="17">
        <v>32</v>
      </c>
    </row>
    <row r="65" spans="6:14" ht="22.5" x14ac:dyDescent="0.15">
      <c r="F65" s="12" t="s">
        <v>84</v>
      </c>
      <c r="G65" s="13" t="s">
        <v>85</v>
      </c>
      <c r="H65" s="4" t="s">
        <v>86</v>
      </c>
      <c r="I65" s="24">
        <f>'[1]16_Персонал'!J44/1000</f>
        <v>36.281998999999999</v>
      </c>
      <c r="J65" s="19">
        <v>37.601999999999997</v>
      </c>
      <c r="K65" s="17">
        <v>35.561999999999998</v>
      </c>
    </row>
    <row r="66" spans="6:14" ht="22.5" x14ac:dyDescent="0.15">
      <c r="F66" s="12" t="s">
        <v>87</v>
      </c>
      <c r="G66" s="13" t="s">
        <v>88</v>
      </c>
      <c r="H66" s="4"/>
      <c r="I66" s="28"/>
      <c r="J66" s="28"/>
      <c r="K66" s="28"/>
    </row>
    <row r="67" spans="6:14" ht="22.5" x14ac:dyDescent="0.15">
      <c r="F67" s="12" t="s">
        <v>89</v>
      </c>
      <c r="G67" s="23" t="s">
        <v>90</v>
      </c>
      <c r="H67" s="4" t="s">
        <v>25</v>
      </c>
      <c r="I67" s="19">
        <v>10</v>
      </c>
      <c r="J67" s="19">
        <v>10</v>
      </c>
      <c r="K67" s="19">
        <v>10</v>
      </c>
    </row>
    <row r="68" spans="6:14" ht="33.75" x14ac:dyDescent="0.15">
      <c r="F68" s="12" t="s">
        <v>91</v>
      </c>
      <c r="G68" s="23" t="s">
        <v>92</v>
      </c>
      <c r="H68" s="4" t="s">
        <v>25</v>
      </c>
      <c r="I68" s="19"/>
      <c r="J68" s="19"/>
      <c r="K68" s="19"/>
    </row>
    <row r="69" spans="6:14" ht="6" customHeight="1" x14ac:dyDescent="0.15">
      <c r="F69" s="29"/>
    </row>
    <row r="70" spans="6:14" ht="6" customHeight="1" x14ac:dyDescent="0.15">
      <c r="F70" s="29"/>
    </row>
    <row r="71" spans="6:14" ht="6" customHeight="1" x14ac:dyDescent="0.15">
      <c r="F71" s="29"/>
    </row>
    <row r="72" spans="6:14" ht="6" customHeight="1" x14ac:dyDescent="0.15">
      <c r="F72" s="29"/>
    </row>
    <row r="73" spans="6:14" ht="23.25" customHeight="1" x14ac:dyDescent="0.15">
      <c r="F73" s="41" t="s">
        <v>93</v>
      </c>
      <c r="G73" s="41"/>
      <c r="H73" s="41"/>
      <c r="I73" s="41"/>
      <c r="J73" s="41"/>
      <c r="K73" s="41"/>
      <c r="L73" s="41"/>
      <c r="M73" s="41"/>
      <c r="N73" s="41"/>
    </row>
    <row r="74" spans="6:14" x14ac:dyDescent="0.15">
      <c r="F74" s="30"/>
    </row>
    <row r="75" spans="6:14" ht="24" customHeight="1" x14ac:dyDescent="0.15">
      <c r="F75" s="42" t="s">
        <v>16</v>
      </c>
      <c r="G75" s="42"/>
      <c r="H75" s="43" t="s">
        <v>94</v>
      </c>
      <c r="I75" s="44" t="s">
        <v>18</v>
      </c>
      <c r="J75" s="44"/>
      <c r="K75" s="44" t="s">
        <v>95</v>
      </c>
      <c r="L75" s="44"/>
      <c r="M75" s="44" t="s">
        <v>96</v>
      </c>
      <c r="N75" s="44"/>
    </row>
    <row r="76" spans="6:14" ht="22.5" x14ac:dyDescent="0.15">
      <c r="F76" s="42"/>
      <c r="G76" s="42"/>
      <c r="H76" s="43"/>
      <c r="I76" s="4" t="s">
        <v>97</v>
      </c>
      <c r="J76" s="4" t="s">
        <v>98</v>
      </c>
      <c r="K76" s="4" t="s">
        <v>97</v>
      </c>
      <c r="L76" s="4" t="s">
        <v>98</v>
      </c>
      <c r="M76" s="4" t="s">
        <v>97</v>
      </c>
      <c r="N76" s="4" t="s">
        <v>98</v>
      </c>
    </row>
    <row r="77" spans="6:14" ht="20.25" customHeight="1" x14ac:dyDescent="0.15">
      <c r="F77" s="38" t="s">
        <v>99</v>
      </c>
      <c r="G77" s="39"/>
      <c r="H77" s="39"/>
      <c r="I77" s="6"/>
      <c r="J77" s="6"/>
      <c r="K77" s="6"/>
      <c r="L77" s="6"/>
      <c r="M77" s="6"/>
      <c r="N77" s="6"/>
    </row>
    <row r="78" spans="6:14" ht="20.25" customHeight="1" x14ac:dyDescent="0.15">
      <c r="F78" s="5">
        <v>1</v>
      </c>
      <c r="G78" s="31" t="s">
        <v>100</v>
      </c>
      <c r="H78" s="6"/>
      <c r="I78" s="6"/>
      <c r="J78" s="6"/>
      <c r="K78" s="6"/>
      <c r="L78" s="6"/>
      <c r="M78" s="6"/>
      <c r="N78" s="6"/>
    </row>
    <row r="79" spans="6:14" ht="30" x14ac:dyDescent="0.15">
      <c r="F79" s="12" t="s">
        <v>23</v>
      </c>
      <c r="G79" s="13" t="s">
        <v>101</v>
      </c>
      <c r="H79" s="32" t="s">
        <v>102</v>
      </c>
      <c r="I79" s="19"/>
      <c r="J79" s="19"/>
      <c r="K79" s="19">
        <f>'[1]9 Тариф'!R69</f>
        <v>291923.37782170437</v>
      </c>
      <c r="L79" s="19">
        <f>'[1]9 Тариф'!S69</f>
        <v>293446.07406444068</v>
      </c>
      <c r="M79" s="19">
        <f>'[1]9 Тариф'!X69</f>
        <v>280205.99672237877</v>
      </c>
      <c r="N79" s="19">
        <f>'[1]9 Тариф'!Y69</f>
        <v>285940.841056048</v>
      </c>
    </row>
    <row r="80" spans="6:14" ht="22.5" x14ac:dyDescent="0.15">
      <c r="F80" s="33" t="s">
        <v>26</v>
      </c>
      <c r="G80" s="34" t="s">
        <v>103</v>
      </c>
      <c r="H80" s="35" t="s">
        <v>104</v>
      </c>
      <c r="I80" s="19"/>
      <c r="J80" s="19"/>
      <c r="K80" s="19">
        <f>'[1]9 Тариф'!R80</f>
        <v>223.83011175496688</v>
      </c>
      <c r="L80" s="19">
        <f>'[1]9 Тариф'!S80</f>
        <v>223.77676715176716</v>
      </c>
      <c r="M80" s="19">
        <f>'[1]9 Тариф'!X80</f>
        <v>230.85857856016818</v>
      </c>
      <c r="N80" s="19">
        <f>'[1]9 Тариф'!Y80</f>
        <v>230.27974126374119</v>
      </c>
    </row>
    <row r="81" spans="6:14" ht="18" customHeight="1" x14ac:dyDescent="0.15">
      <c r="F81" s="5" t="s">
        <v>32</v>
      </c>
      <c r="G81" s="31" t="s">
        <v>105</v>
      </c>
      <c r="H81" s="36" t="s">
        <v>104</v>
      </c>
      <c r="I81" s="19"/>
      <c r="J81" s="19"/>
      <c r="K81" s="19">
        <f>'[1]9 Тариф'!R81</f>
        <v>820.31438327814567</v>
      </c>
      <c r="L81" s="19">
        <f>'[1]9 Тариф'!S81</f>
        <v>1063.493791868792</v>
      </c>
      <c r="M81" s="19">
        <f>'[1]9 Тариф'!X81</f>
        <v>900.63368376673873</v>
      </c>
      <c r="N81" s="19">
        <f>'[1]9 Тариф'!Y81</f>
        <v>913.7628185046583</v>
      </c>
    </row>
    <row r="82" spans="6:14" x14ac:dyDescent="0.15">
      <c r="F82" s="3"/>
      <c r="I82" s="37"/>
      <c r="J82" s="37"/>
      <c r="K82" s="37"/>
      <c r="L82" s="37"/>
      <c r="M82" s="37"/>
      <c r="N82" s="37"/>
    </row>
    <row r="83" spans="6:14" x14ac:dyDescent="0.15">
      <c r="F83" s="2"/>
    </row>
    <row r="85" spans="6:14" x14ac:dyDescent="0.15">
      <c r="F85" s="40" t="s">
        <v>106</v>
      </c>
      <c r="G85" s="40"/>
      <c r="H85" s="40"/>
      <c r="I85" s="40"/>
      <c r="J85" s="40"/>
      <c r="K85" s="40"/>
      <c r="L85" s="40"/>
      <c r="M85" s="40"/>
    </row>
    <row r="86" spans="6:14" x14ac:dyDescent="0.15">
      <c r="F86" s="40" t="s">
        <v>107</v>
      </c>
      <c r="G86" s="40"/>
      <c r="H86" s="40"/>
      <c r="I86" s="40"/>
      <c r="J86" s="40"/>
      <c r="K86" s="40"/>
      <c r="L86" s="40"/>
      <c r="M86" s="40"/>
    </row>
    <row r="87" spans="6:14" x14ac:dyDescent="0.15">
      <c r="F87" s="40" t="s">
        <v>108</v>
      </c>
      <c r="G87" s="40"/>
      <c r="H87" s="40"/>
      <c r="I87" s="40"/>
      <c r="J87" s="40"/>
      <c r="K87" s="40"/>
      <c r="L87" s="40"/>
      <c r="M87" s="40"/>
    </row>
    <row r="88" spans="6:14" x14ac:dyDescent="0.15">
      <c r="F88" s="40" t="s">
        <v>109</v>
      </c>
      <c r="G88" s="40"/>
      <c r="H88" s="40"/>
      <c r="I88" s="40"/>
      <c r="J88" s="40"/>
      <c r="K88" s="40"/>
      <c r="L88" s="40"/>
      <c r="M88" s="40"/>
    </row>
  </sheetData>
  <mergeCells count="42">
    <mergeCell ref="F77:H77"/>
    <mergeCell ref="F85:M85"/>
    <mergeCell ref="F86:M86"/>
    <mergeCell ref="F87:M87"/>
    <mergeCell ref="F88:M88"/>
    <mergeCell ref="F73:N73"/>
    <mergeCell ref="F75:G76"/>
    <mergeCell ref="H75:H76"/>
    <mergeCell ref="I75:J75"/>
    <mergeCell ref="K75:L75"/>
    <mergeCell ref="M75:N75"/>
    <mergeCell ref="F30:G30"/>
    <mergeCell ref="H30:K30"/>
    <mergeCell ref="F33:K33"/>
    <mergeCell ref="F36:G36"/>
    <mergeCell ref="F37:K37"/>
    <mergeCell ref="G63:I63"/>
    <mergeCell ref="F27:G27"/>
    <mergeCell ref="H27:K27"/>
    <mergeCell ref="F28:G28"/>
    <mergeCell ref="H28:K28"/>
    <mergeCell ref="F29:G29"/>
    <mergeCell ref="H29:K29"/>
    <mergeCell ref="F24:G24"/>
    <mergeCell ref="H24:K24"/>
    <mergeCell ref="F25:G25"/>
    <mergeCell ref="H25:K25"/>
    <mergeCell ref="F26:G26"/>
    <mergeCell ref="H26:K26"/>
    <mergeCell ref="F18:K18"/>
    <mergeCell ref="F20:G21"/>
    <mergeCell ref="H20:K21"/>
    <mergeCell ref="F22:G22"/>
    <mergeCell ref="H22:K22"/>
    <mergeCell ref="F23:G23"/>
    <mergeCell ref="H23:K23"/>
    <mergeCell ref="F8:J8"/>
    <mergeCell ref="F9:J9"/>
    <mergeCell ref="F10:J10"/>
    <mergeCell ref="F11:J11"/>
    <mergeCell ref="F13:J13"/>
    <mergeCell ref="F14:J14"/>
  </mergeCells>
  <dataValidations count="3">
    <dataValidation type="decimal" allowBlank="1" showErrorMessage="1" errorTitle="Ошибка" error="Допускается ввод только неотрицательных чисел!" sqref="K79:N8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I60:K60 I66:K66 I50:K50">
      <formula1>900</formula1>
    </dataValidation>
    <dataValidation type="decimal" allowBlank="1" showErrorMessage="1" errorTitle="Ошибка" error="Допускается ввод только действительных чисел!" sqref="I61:K61 J65 I59:K59 J39:K42 I44:K44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2021-11-29T08:43:32Z</dcterms:modified>
</cp:coreProperties>
</file>